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70" yWindow="45" windowWidth="15945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<sst xmlns="http://schemas.openxmlformats.org/spreadsheetml/2006/main" count="728" uniqueCount="64">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</sst>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22" fillId="0" borderId="0" xfId="0" applyNumberFormat="1" applyFont="1" applyAlignment="1">
      <alignment/>
    </xf>
    <xf numFmtId="196" fontId="0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5" fillId="34" borderId="0" xfId="0" applyFont="1" applyFill="1" applyAlignment="1">
      <alignment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E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2.5" customHeight="1">
      <c r="A2" s="145" t="s">
        <v>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2.5" customHeight="1">
      <c r="A2" s="145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2.5" customHeight="1">
      <c r="A2" s="145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2.5" customHeight="1">
      <c r="A2" s="145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33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33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33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33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33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34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135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33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33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33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33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3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33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H24" s="133"/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34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135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33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33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33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33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33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33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33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33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33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33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33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33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33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33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135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33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33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33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33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33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33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33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33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33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33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33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33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135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135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135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33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33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33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33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33"/>
    </row>
    <row r="62" spans="1:34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  <c r="AH62" s="133"/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7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135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135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33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33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33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33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33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8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33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33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33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33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9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9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9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9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9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9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9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9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9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9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9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9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9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9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9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9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40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33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41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33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33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33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2.5" customHeight="1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7" sqref="A47:IV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2.5" customHeight="1">
      <c r="A2" s="145" t="s">
        <v>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104323.6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138582.11000000002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4906.399999999998</v>
      </c>
      <c r="AH10" s="133"/>
    </row>
    <row r="11" spans="1:34" ht="15.7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33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1103.3999999999905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1107.3799999999933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.7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33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920.8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1482.3899999999996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347.29999999999995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391.1199999999997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4507.910000000001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104323.6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138582.11000000002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79549.1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112792.27000000006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R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76" sqref="K7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3" ht="22.5" customHeight="1">
      <c r="A2" s="145" t="s">
        <v>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35038.4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-5588.3999999999905</v>
      </c>
      <c r="AF7" s="54"/>
      <c r="AG7" s="40"/>
    </row>
    <row r="8" spans="1:55" ht="18" customHeight="1">
      <c r="A8" s="47" t="s">
        <v>30</v>
      </c>
      <c r="B8" s="33">
        <f>SUM(E8:AB8)</f>
        <v>37058.8</v>
      </c>
      <c r="C8" s="103">
        <v>157976.37000000008</v>
      </c>
      <c r="D8" s="59">
        <v>12815.7</v>
      </c>
      <c r="E8" s="60">
        <v>3929.8</v>
      </c>
      <c r="F8" s="142">
        <v>3302.3</v>
      </c>
      <c r="G8" s="142">
        <v>4842.4</v>
      </c>
      <c r="H8" s="142">
        <v>6256.3</v>
      </c>
      <c r="I8" s="142">
        <v>13986</v>
      </c>
      <c r="J8" s="142">
        <v>2877.6</v>
      </c>
      <c r="K8" s="143">
        <v>1864.4</v>
      </c>
      <c r="L8" s="142"/>
      <c r="M8" s="142"/>
      <c r="N8" s="142"/>
      <c r="O8" s="142"/>
      <c r="P8" s="142"/>
      <c r="Q8" s="142"/>
      <c r="R8" s="142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177075.77000000008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218707.39000000004</v>
      </c>
      <c r="C9" s="104">
        <f aca="true" t="shared" si="0" ref="C9:AD9">C10+C15+C24+C33+C47+C52+C54+C61+C62+C71+C72+C88+C76+C81+C83+C82+C69+C89+C90+C91+C70+C40+C92</f>
        <v>138574.01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7949.7</v>
      </c>
      <c r="J9" s="68">
        <f t="shared" si="0"/>
        <v>1063.2</v>
      </c>
      <c r="K9" s="68">
        <f t="shared" si="0"/>
        <v>50999.70000000001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83623.70000000001</v>
      </c>
      <c r="AG9" s="69">
        <f>AG10+AG15+AG24+AG33+AG47+AG52+AG54+AG61+AG62+AG71+AG72+AG76+AG88+AG81+AG83+AG82+AG69+AG89+AG91+AG90+AG70+AG40+AG92</f>
        <v>273657.7</v>
      </c>
      <c r="AH9" s="41"/>
      <c r="AI9" s="41"/>
    </row>
    <row r="10" spans="1:34" ht="15.75">
      <c r="A10" s="4" t="s">
        <v>4</v>
      </c>
      <c r="B10" s="72">
        <v>20114.7</v>
      </c>
      <c r="C10" s="72">
        <f>4911.3-21.9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67.6</v>
      </c>
      <c r="K10" s="67">
        <v>24.3</v>
      </c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1201.1999999999998</v>
      </c>
      <c r="AG10" s="72">
        <f>B10+C10-AF10</f>
        <v>23802.9</v>
      </c>
      <c r="AH10" s="133"/>
    </row>
    <row r="11" spans="1:34" ht="15.75">
      <c r="A11" s="3" t="s">
        <v>5</v>
      </c>
      <c r="B11" s="72">
        <v>17567.8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767.9</v>
      </c>
      <c r="AG11" s="72">
        <f>B11+C11-AF11</f>
        <v>20368.319999999996</v>
      </c>
      <c r="AH11" s="133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307.49999999999983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2448.7000000000016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67">
        <f t="shared" si="2"/>
        <v>67.6</v>
      </c>
      <c r="K14" s="67">
        <f t="shared" si="2"/>
        <v>24.3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412.3</v>
      </c>
      <c r="AG14" s="72">
        <f>AG10-AG11-AG12-AG13</f>
        <v>3127.0800000000054</v>
      </c>
      <c r="AH14" s="133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41868.200000000004</v>
      </c>
      <c r="AG15" s="72">
        <f aca="true" t="shared" si="3" ref="AG15:AG31">B15+C15-AF15</f>
        <v>96040.59999999998</v>
      </c>
      <c r="AH15" s="133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34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40384.8</v>
      </c>
      <c r="AG17" s="72">
        <f t="shared" si="3"/>
        <v>73106.99999999999</v>
      </c>
      <c r="AH17" s="135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33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499.9</v>
      </c>
      <c r="AG19" s="72">
        <f t="shared" si="3"/>
        <v>9094.300000000001</v>
      </c>
      <c r="AH19" s="133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134.4</v>
      </c>
      <c r="K20" s="67">
        <v>0.6</v>
      </c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245</v>
      </c>
      <c r="AG20" s="72">
        <f t="shared" si="3"/>
        <v>2708.2</v>
      </c>
      <c r="AH20" s="133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</v>
      </c>
      <c r="AG21" s="72">
        <f t="shared" si="3"/>
        <v>1188.1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3993.6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67">
        <f t="shared" si="4"/>
        <v>42</v>
      </c>
      <c r="K23" s="67">
        <f t="shared" si="4"/>
        <v>57.20000000000291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719.5000000000026</v>
      </c>
      <c r="AG23" s="72">
        <f t="shared" si="3"/>
        <v>9930.1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</f>
        <v>2507.1</v>
      </c>
      <c r="J24" s="72">
        <v>402.7</v>
      </c>
      <c r="K24" s="67">
        <f>21.6+10818.2</f>
        <v>10839.800000000001</v>
      </c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14281.2</v>
      </c>
      <c r="AG24" s="72">
        <f t="shared" si="3"/>
        <v>30609.599999999988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/>
      <c r="G25" s="75">
        <v>154.4</v>
      </c>
      <c r="H25" s="75">
        <v>28.9</v>
      </c>
      <c r="I25" s="75">
        <v>1674.2</v>
      </c>
      <c r="J25" s="76"/>
      <c r="K25" s="75">
        <v>10818.2</v>
      </c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12675.7</v>
      </c>
      <c r="AG25" s="115">
        <f t="shared" si="3"/>
        <v>11660.600000000006</v>
      </c>
      <c r="AH25" s="57"/>
      <c r="AI25" s="136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2507.1</v>
      </c>
      <c r="J32" s="67">
        <f t="shared" si="5"/>
        <v>402.7</v>
      </c>
      <c r="K32" s="67">
        <f t="shared" si="5"/>
        <v>10839.800000000001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14281.2</v>
      </c>
      <c r="AG32" s="72">
        <f>AG24</f>
        <v>30609.599999999988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</v>
      </c>
      <c r="AG33" s="72">
        <f aca="true" t="shared" si="6" ref="AG33:AG38">B33+C33-AF33</f>
        <v>2321.39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35.4</v>
      </c>
      <c r="AG34" s="72">
        <f t="shared" si="6"/>
        <v>298.8</v>
      </c>
    </row>
    <row r="35" spans="1:33" ht="15.7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0.7</v>
      </c>
      <c r="AG36" s="72">
        <f t="shared" si="6"/>
        <v>20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4.900000000000001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4.900000000000001</v>
      </c>
      <c r="AG39" s="72">
        <f>AG33-AG34-AG36-AG38-AG35-AG37</f>
        <v>106.28999999999996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25.5</v>
      </c>
      <c r="AG40" s="72">
        <f aca="true" t="shared" si="8" ref="AG40:AG45">B40+C40-AF40</f>
        <v>1194.2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1094.6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72"/>
      <c r="K44" s="67">
        <v>0.4</v>
      </c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0.4</v>
      </c>
      <c r="AG44" s="72">
        <f t="shared" si="8"/>
        <v>55.19999999999998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25.1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25.1</v>
      </c>
      <c r="AG46" s="72">
        <f>AG40-AG41-AG42-AG43-AG44-AG45</f>
        <v>20.600000000000158</v>
      </c>
    </row>
    <row r="47" spans="1:33" ht="17.25" customHeight="1">
      <c r="A47" s="4" t="s">
        <v>43</v>
      </c>
      <c r="B47" s="70">
        <v>2405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2087.7000000000003</v>
      </c>
      <c r="AG47" s="72">
        <f>B47+C47-AF47</f>
        <v>1788.0899999999997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109.5</v>
      </c>
    </row>
    <row r="49" spans="1:33" ht="15.75">
      <c r="A49" s="3" t="s">
        <v>16</v>
      </c>
      <c r="B49" s="72">
        <v>2171.5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1987.4</v>
      </c>
      <c r="AG49" s="72">
        <f>B49+C49-AF49</f>
        <v>1108.5700000000002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67">
        <f t="shared" si="10"/>
        <v>0</v>
      </c>
      <c r="K51" s="67">
        <f t="shared" si="10"/>
        <v>16.8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100.30000000000004</v>
      </c>
      <c r="AG51" s="72">
        <f>AG47-AG49-AG48</f>
        <v>570.0199999999995</v>
      </c>
    </row>
    <row r="52" spans="1:33" ht="15" customHeight="1">
      <c r="A52" s="4" t="s">
        <v>0</v>
      </c>
      <c r="B52" s="72">
        <f>4446.9-312.7</f>
        <v>4134.2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2474.6</v>
      </c>
      <c r="AG52" s="72">
        <f aca="true" t="shared" si="11" ref="AG52:AG59">B52+C52-AF52</f>
        <v>6167.709999999999</v>
      </c>
    </row>
    <row r="53" spans="1:33" ht="15" customHeight="1">
      <c r="A53" s="3" t="s">
        <v>2</v>
      </c>
      <c r="B53" s="72">
        <v>797.5</v>
      </c>
      <c r="C53" s="72">
        <f>817.1-1.9</f>
        <v>815.2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907.9000000000001</v>
      </c>
    </row>
    <row r="54" spans="1:34" ht="15" customHeight="1">
      <c r="A54" s="4" t="s">
        <v>9</v>
      </c>
      <c r="B54" s="111">
        <v>1884.6</v>
      </c>
      <c r="C54" s="72">
        <v>1321.5500000000006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376.4</v>
      </c>
      <c r="AG54" s="72">
        <f t="shared" si="11"/>
        <v>2829.7500000000005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1367.5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.75">
      <c r="A57" s="3" t="s">
        <v>2</v>
      </c>
      <c r="B57" s="70">
        <v>20.5</v>
      </c>
      <c r="C57" s="72">
        <v>62.500000000000114</v>
      </c>
      <c r="D57" s="67"/>
      <c r="E57" s="67">
        <v>8.4</v>
      </c>
      <c r="F57" s="67"/>
      <c r="G57" s="67"/>
      <c r="H57" s="67"/>
      <c r="I57" s="67"/>
      <c r="J57" s="72">
        <v>29.5</v>
      </c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37.9</v>
      </c>
      <c r="AG57" s="72">
        <f t="shared" si="11"/>
        <v>45.100000000000115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1063.0500000000006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67">
        <f t="shared" si="12"/>
        <v>7.100000000000001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338.5</v>
      </c>
      <c r="AG60" s="72">
        <f>AG54-AG55-AG57-AG59-AG56-AG58</f>
        <v>1417.1500000000003</v>
      </c>
    </row>
    <row r="61" spans="1:33" ht="15" customHeight="1">
      <c r="A61" s="4" t="s">
        <v>10</v>
      </c>
      <c r="B61" s="72">
        <v>104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0.2</v>
      </c>
      <c r="AG61" s="72">
        <f aca="true" t="shared" si="14" ref="AG61:AG67">B61+C61-AF61</f>
        <v>668.8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118.9</v>
      </c>
      <c r="AG62" s="72">
        <f t="shared" si="14"/>
        <v>4885.700000000001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3242.9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</v>
      </c>
      <c r="AG65" s="72">
        <f t="shared" si="14"/>
        <v>106.7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3.6</v>
      </c>
      <c r="AG66" s="72">
        <f t="shared" si="14"/>
        <v>126.70000000000002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67">
        <f t="shared" si="15"/>
        <v>15.599999999999998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108.3</v>
      </c>
      <c r="AG68" s="72">
        <f>AG62-AG63-AG66-AG67-AG65-AG64</f>
        <v>1299.4000000000005</v>
      </c>
    </row>
    <row r="69" spans="1:33" ht="31.5">
      <c r="A69" s="4" t="s">
        <v>45</v>
      </c>
      <c r="B69" s="72">
        <v>3329.6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1416</v>
      </c>
      <c r="AG69" s="130">
        <f aca="true" t="shared" si="16" ref="AG69:AG92">B69+C69-AF69</f>
        <v>1972.7000000000003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1083.6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</f>
        <v>1323.2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216.19999999999996</v>
      </c>
      <c r="AG72" s="130">
        <f t="shared" si="16"/>
        <v>3406.5</v>
      </c>
      <c r="AH72" s="86">
        <f>AG72+AG69+AG76</f>
        <v>5962.860000000001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v>22.6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10.7</v>
      </c>
      <c r="AG75" s="130">
        <f t="shared" si="16"/>
        <v>42.7</v>
      </c>
    </row>
    <row r="76" spans="1:35" s="11" customFormat="1" ht="15.75">
      <c r="A76" s="12" t="s">
        <v>48</v>
      </c>
      <c r="B76" s="72">
        <f>180.2</f>
        <v>180.2</v>
      </c>
      <c r="C76" s="72">
        <f>496.56+0.2</f>
        <v>496.76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93.30000000000001</v>
      </c>
      <c r="AG76" s="130">
        <f t="shared" si="16"/>
        <v>583.6600000000001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60.7</v>
      </c>
      <c r="AG77" s="130">
        <f t="shared" si="16"/>
        <v>86.09999999999998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11.100000000000001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11.600000000000001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</f>
        <v>4338.5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67">
        <f>52.6+57.3</f>
        <v>109.9</v>
      </c>
      <c r="K89" s="67">
        <v>368.9</v>
      </c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3288.6000000000004</v>
      </c>
      <c r="AG89" s="72">
        <f t="shared" si="16"/>
        <v>4429.499999999999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</f>
        <v>20869.7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67">
        <v>112.9</v>
      </c>
      <c r="K92" s="67">
        <v>1987.5</v>
      </c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14391.6</v>
      </c>
      <c r="AG92" s="72">
        <f t="shared" si="16"/>
        <v>89436.8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218707.39000000004</v>
      </c>
      <c r="C94" s="132">
        <f t="shared" si="17"/>
        <v>138574.01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7949.7</v>
      </c>
      <c r="J94" s="83">
        <f t="shared" si="17"/>
        <v>1063.2</v>
      </c>
      <c r="K94" s="83">
        <f t="shared" si="17"/>
        <v>50999.70000000001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83623.70000000001</v>
      </c>
      <c r="AG94" s="84">
        <f>AG10+AG15+AG24+AG33+AG47+AG52+AG54+AG61+AG62+AG69+AG71+AG72+AG76+AG81+AG82+AG83+AG88+AG89+AG90+AG91+AG70+AG40+AG92</f>
        <v>273657.7</v>
      </c>
    </row>
    <row r="95" spans="1:33" ht="15.75">
      <c r="A95" s="3" t="s">
        <v>5</v>
      </c>
      <c r="B95" s="22">
        <f>B11+B17+B26+B34+B55+B63+B73+B41+B77+B48</f>
        <v>126109.8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67">
        <f t="shared" si="18"/>
        <v>0</v>
      </c>
      <c r="K95" s="67">
        <f t="shared" si="18"/>
        <v>36625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41248.8</v>
      </c>
      <c r="AG95" s="71">
        <f>B95+C95-AF95</f>
        <v>99674.72000000002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3131.0999999999995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67">
        <f t="shared" si="19"/>
        <v>165</v>
      </c>
      <c r="K96" s="67">
        <f t="shared" si="19"/>
        <v>33.6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1075.4</v>
      </c>
      <c r="AG96" s="71">
        <f>B96+C96-AF96</f>
        <v>4587.5999999999985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67">
        <f t="shared" si="21"/>
        <v>4.4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506.9</v>
      </c>
      <c r="AG98" s="71">
        <f>B98+C98-AF98</f>
        <v>9487.2</v>
      </c>
    </row>
    <row r="99" spans="1:33" ht="15.75">
      <c r="A99" s="3" t="s">
        <v>16</v>
      </c>
      <c r="B99" s="22">
        <f aca="true" t="shared" si="22" ref="B99:X99">B21+B30+B49+B37+B58+B13+B75+B67</f>
        <v>4902.6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67">
        <f t="shared" si="22"/>
        <v>0</v>
      </c>
      <c r="K99" s="67">
        <f t="shared" si="22"/>
        <v>3.7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2017.1000000000001</v>
      </c>
      <c r="AG99" s="71">
        <f>B99+C99-AF99</f>
        <v>4082.4700000000003</v>
      </c>
    </row>
    <row r="100" spans="1:33" ht="12.75">
      <c r="A100" s="1" t="s">
        <v>35</v>
      </c>
      <c r="B100" s="2">
        <f aca="true" t="shared" si="24" ref="B100:AD100">B94-B95-B96-B97-B98-B99</f>
        <v>81690.79000000004</v>
      </c>
      <c r="C100" s="20">
        <f t="shared" si="24"/>
        <v>112896.72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5688.3</v>
      </c>
      <c r="J100" s="85">
        <f t="shared" si="24"/>
        <v>893.8000000000001</v>
      </c>
      <c r="K100" s="85">
        <f t="shared" si="24"/>
        <v>14337.40000000001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38775.50000000001</v>
      </c>
      <c r="AG100" s="85">
        <f>AG94-AG95-AG96-AG97-AG98-AG99</f>
        <v>155812.00999999995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2018-06-13T12:34:28Z</dcterms:modified>
  <cp:category/>
  <cp:version/>
  <cp:contentType/>
  <cp:contentStatus/>
</cp:coreProperties>
</file>